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baz\Desktop\Triumph Sample\"/>
    </mc:Choice>
  </mc:AlternateContent>
  <bookViews>
    <workbookView xWindow="0" yWindow="0" windowWidth="20490" windowHeight="7755" firstSheet="2" activeTab="2"/>
  </bookViews>
  <sheets>
    <sheet name="Chart1" sheetId="14" state="hidden" r:id="rId1"/>
    <sheet name="Sheet1" sheetId="15" state="hidden" r:id="rId2"/>
    <sheet name="DETAILED ESTIMATE SE" sheetId="16" r:id="rId3"/>
  </sheets>
  <definedNames>
    <definedName name="_xlnm.Print_Area" localSheetId="2">'DETAILED ESTIMATE SE'!$A$1:$J$22</definedName>
  </definedNames>
  <calcPr calcId="152511"/>
</workbook>
</file>

<file path=xl/calcChain.xml><?xml version="1.0" encoding="utf-8"?>
<calcChain xmlns="http://schemas.openxmlformats.org/spreadsheetml/2006/main">
  <c r="G3" i="16" l="1"/>
  <c r="J7" i="16" l="1"/>
  <c r="A7" i="16"/>
  <c r="A8" i="16" l="1"/>
  <c r="F11" i="16"/>
  <c r="I11" i="16" s="1"/>
  <c r="F12" i="16"/>
  <c r="I12" i="16"/>
  <c r="F13" i="16"/>
  <c r="I13" i="16" s="1"/>
  <c r="F14" i="16"/>
  <c r="I14" i="16"/>
  <c r="F15" i="16"/>
  <c r="I15" i="16" s="1"/>
  <c r="F10" i="16"/>
  <c r="I10" i="16" s="1"/>
  <c r="D9" i="16"/>
  <c r="F9" i="16" s="1"/>
  <c r="I9" i="16" s="1"/>
  <c r="I18" i="16" l="1"/>
  <c r="I19" i="16" l="1"/>
  <c r="I20" i="16" s="1"/>
  <c r="J18" i="16" l="1"/>
  <c r="J19" i="16" s="1"/>
  <c r="J20" i="16" s="1"/>
  <c r="A9" i="16" l="1"/>
  <c r="A10" i="16" s="1"/>
  <c r="A11" i="16" s="1"/>
  <c r="A12" i="16" s="1"/>
  <c r="A13" i="16" s="1"/>
  <c r="A14" i="16" s="1"/>
  <c r="A15" i="16" s="1"/>
</calcChain>
</file>

<file path=xl/sharedStrings.xml><?xml version="1.0" encoding="utf-8"?>
<sst xmlns="http://schemas.openxmlformats.org/spreadsheetml/2006/main" count="32" uniqueCount="26">
  <si>
    <t>DESCRIPTION</t>
  </si>
  <si>
    <t>UNIT COST</t>
  </si>
  <si>
    <t>SUB TOTAL</t>
  </si>
  <si>
    <t>SR #</t>
  </si>
  <si>
    <t>QUANTITY</t>
  </si>
  <si>
    <t>WASTAGE
(10%)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</si>
  <si>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</si>
  <si>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</si>
  <si>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</si>
  <si>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</si>
  <si>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</si>
  <si>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</si>
  <si>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</si>
  <si>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sf</t>
  </si>
  <si>
    <t xml:space="preserve">PREPARED FOR : </t>
  </si>
  <si>
    <t>PT-3: Latex Acrylic Paint, Finish: Flat, Mfg: SHERWIN WILLIAMS, Location: Ceiling</t>
  </si>
  <si>
    <t>PT-10: Latex Acrylic Paint, Finish: Eggshell, Mfg: SHERWIN WILLIAMS, Location: Corridor Walls</t>
  </si>
  <si>
    <t>PT-4: Latex Acrylic Paint, Finish: Eggshell, Mfg: SHERWIN WILLIAMS, Location: Fitness</t>
  </si>
  <si>
    <t>PT-5: Latex Acrylic Paint, Finish: Eggshell, Mfg: SHERWIN WILLIAMS, Location: Coffee Station</t>
  </si>
  <si>
    <t>PT-6: Latex Acrylic Paint, Finish: Eggshell, Mfg: SHERWIN WILLIAMS, Location: Kitchen</t>
  </si>
  <si>
    <t>PT-7: Latex Acrylic Paint, Finish: Eggshell, Mfg: SHERWIN WILLIAMS, Location: Meeting/Study</t>
  </si>
  <si>
    <t>PT-9: Latex Acrylic Paint, Finish: Satin, Mfg: SHERWIN WILLIAMS, Location: Bath Units, Restrooms</t>
  </si>
  <si>
    <t>PAINTING</t>
  </si>
  <si>
    <t xml:space="preserve">PREPARED BY : </t>
  </si>
  <si>
    <t>Address:</t>
  </si>
  <si>
    <t xml:space="preserve">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</si>
</sst>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[$-409]d\-mmm\-yy;@"/>
  </numFmts>
  <fonts count="4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theme="0" tint="-4.9989318521683403E-2"/>
      <name val="Arial"/>
      <family val="2"/>
    </font>
    <font>
      <b/>
      <sz val="24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E4D83C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47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43" fontId="2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23" fillId="0" borderId="0"/>
    <xf numFmtId="0" fontId="5" fillId="0" borderId="0"/>
    <xf numFmtId="0" fontId="24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25" fillId="0" borderId="10" xfId="0" applyFont="1" applyFill="1" applyBorder="1" applyAlignment="1">
      <alignment vertical="top"/>
    </xf>
    <xf numFmtId="164" fontId="25" fillId="0" borderId="10" xfId="0" applyNumberFormat="1" applyFont="1" applyFill="1" applyBorder="1" applyAlignment="1" applyProtection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42" fontId="26" fillId="0" borderId="10" xfId="0" applyNumberFormat="1" applyFont="1" applyFill="1" applyBorder="1" applyAlignment="1">
      <alignment vertical="top"/>
    </xf>
    <xf numFmtId="0" fontId="29" fillId="0" borderId="10" xfId="0" applyFont="1" applyFill="1" applyBorder="1" applyAlignment="1">
      <alignment vertical="top"/>
    </xf>
    <xf numFmtId="0" fontId="31" fillId="0" borderId="0" xfId="0" applyFont="1" applyBorder="1"/>
    <xf numFmtId="44" fontId="31" fillId="0" borderId="0" xfId="0" applyNumberFormat="1" applyFont="1" applyBorder="1" applyAlignment="1">
      <alignment vertical="center"/>
    </xf>
    <xf numFmtId="9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165" fontId="31" fillId="0" borderId="0" xfId="0" applyNumberFormat="1" applyFont="1" applyBorder="1" applyAlignment="1">
      <alignment vertical="center"/>
    </xf>
    <xf numFmtId="0" fontId="31" fillId="0" borderId="15" xfId="0" applyFont="1" applyBorder="1"/>
    <xf numFmtId="0" fontId="26" fillId="0" borderId="17" xfId="0" applyFont="1" applyFill="1" applyBorder="1" applyAlignment="1">
      <alignment horizontal="left" vertical="top"/>
    </xf>
    <xf numFmtId="42" fontId="26" fillId="0" borderId="19" xfId="0" applyNumberFormat="1" applyFont="1" applyFill="1" applyBorder="1" applyAlignment="1">
      <alignment vertical="top"/>
    </xf>
    <xf numFmtId="0" fontId="31" fillId="0" borderId="21" xfId="0" applyFont="1" applyBorder="1"/>
    <xf numFmtId="0" fontId="28" fillId="0" borderId="21" xfId="0" applyFont="1" applyBorder="1"/>
    <xf numFmtId="0" fontId="31" fillId="0" borderId="21" xfId="0" applyFont="1" applyBorder="1" applyAlignment="1">
      <alignment vertical="center"/>
    </xf>
    <xf numFmtId="9" fontId="31" fillId="0" borderId="21" xfId="0" applyNumberFormat="1" applyFont="1" applyBorder="1" applyAlignment="1">
      <alignment vertical="center"/>
    </xf>
    <xf numFmtId="1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166" fontId="31" fillId="0" borderId="21" xfId="0" applyNumberFormat="1" applyFont="1" applyBorder="1" applyAlignment="1">
      <alignment vertical="center"/>
    </xf>
    <xf numFmtId="165" fontId="31" fillId="0" borderId="21" xfId="0" applyNumberFormat="1" applyFont="1" applyBorder="1" applyAlignment="1">
      <alignment vertical="center"/>
    </xf>
    <xf numFmtId="0" fontId="31" fillId="0" borderId="20" xfId="0" applyFont="1" applyBorder="1"/>
    <xf numFmtId="1" fontId="25" fillId="0" borderId="15" xfId="0" applyNumberFormat="1" applyFont="1" applyFill="1" applyBorder="1" applyAlignment="1">
      <alignment horizontal="center" vertical="top"/>
    </xf>
    <xf numFmtId="1" fontId="25" fillId="0" borderId="20" xfId="0" applyNumberFormat="1" applyFont="1" applyFill="1" applyBorder="1" applyAlignment="1">
      <alignment horizontal="center" vertical="top"/>
    </xf>
    <xf numFmtId="41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/>
    </xf>
    <xf numFmtId="1" fontId="31" fillId="0" borderId="15" xfId="0" applyNumberFormat="1" applyFont="1" applyFill="1" applyBorder="1" applyAlignment="1">
      <alignment horizontal="center" vertical="top"/>
    </xf>
    <xf numFmtId="0" fontId="26" fillId="0" borderId="23" xfId="0" applyFont="1" applyFill="1" applyBorder="1" applyAlignment="1">
      <alignment horizontal="left" vertical="top"/>
    </xf>
    <xf numFmtId="0" fontId="25" fillId="0" borderId="24" xfId="0" applyFont="1" applyFill="1" applyBorder="1" applyAlignment="1">
      <alignment vertical="top"/>
    </xf>
    <xf numFmtId="0" fontId="30" fillId="0" borderId="24" xfId="0" applyFont="1" applyFill="1" applyBorder="1" applyAlignment="1">
      <alignment vertical="top"/>
    </xf>
    <xf numFmtId="164" fontId="25" fillId="0" borderId="24" xfId="0" applyNumberFormat="1" applyFont="1" applyFill="1" applyBorder="1" applyAlignment="1" applyProtection="1">
      <alignment horizontal="center" vertical="top"/>
    </xf>
    <xf numFmtId="0" fontId="25" fillId="0" borderId="24" xfId="0" applyFont="1" applyFill="1" applyBorder="1" applyAlignment="1">
      <alignment horizontal="center" vertical="top"/>
    </xf>
    <xf numFmtId="42" fontId="26" fillId="0" borderId="24" xfId="0" applyNumberFormat="1" applyFont="1" applyFill="1" applyBorder="1" applyAlignment="1">
      <alignment vertical="top"/>
    </xf>
    <xf numFmtId="42" fontId="26" fillId="0" borderId="25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32" fillId="24" borderId="0" xfId="0" applyFont="1" applyFill="1"/>
    <xf numFmtId="0" fontId="33" fillId="24" borderId="0" xfId="0" applyFont="1" applyFill="1"/>
    <xf numFmtId="0" fontId="38" fillId="25" borderId="0" xfId="89" applyFont="1" applyFill="1" applyAlignment="1">
      <alignment vertical="center" wrapText="1"/>
    </xf>
    <xf numFmtId="0" fontId="38" fillId="0" borderId="0" xfId="89" applyFont="1" applyAlignment="1">
      <alignment vertical="center"/>
    </xf>
    <xf numFmtId="0" fontId="5" fillId="0" borderId="0" xfId="89"/>
    <xf numFmtId="0" fontId="35" fillId="25" borderId="0" xfId="89" applyFont="1" applyFill="1"/>
    <xf numFmtId="0" fontId="5" fillId="25" borderId="0" xfId="89" applyFill="1"/>
    <xf numFmtId="0" fontId="36" fillId="25" borderId="0" xfId="89" applyFont="1" applyFill="1"/>
    <xf numFmtId="0" fontId="27" fillId="25" borderId="0" xfId="89" applyFont="1" applyFill="1"/>
    <xf numFmtId="0" fontId="34" fillId="25" borderId="0" xfId="89" applyFont="1" applyFill="1"/>
    <xf numFmtId="0" fontId="39" fillId="25" borderId="0" xfId="89" applyFont="1" applyFill="1" applyAlignment="1">
      <alignment vertical="center" wrapText="1"/>
    </xf>
    <xf numFmtId="0" fontId="40" fillId="25" borderId="0" xfId="89" applyFont="1" applyFill="1" applyAlignment="1">
      <alignment horizontal="center" vertical="center" wrapText="1"/>
    </xf>
    <xf numFmtId="0" fontId="37" fillId="25" borderId="0" xfId="89" applyFont="1" applyFill="1" applyAlignment="1">
      <alignment horizontal="center" vertical="center" wrapText="1"/>
    </xf>
    <xf numFmtId="167" fontId="41" fillId="25" borderId="0" xfId="103" applyNumberFormat="1" applyFont="1" applyFill="1" applyBorder="1" applyAlignment="1">
      <alignment horizontal="center" vertical="center" wrapText="1"/>
    </xf>
    <xf numFmtId="2" fontId="39" fillId="25" borderId="26" xfId="89" applyNumberFormat="1" applyFont="1" applyFill="1" applyBorder="1" applyAlignment="1">
      <alignment horizontal="center" vertical="center" wrapText="1"/>
    </xf>
    <xf numFmtId="2" fontId="42" fillId="25" borderId="26" xfId="89" applyNumberFormat="1" applyFont="1" applyFill="1" applyBorder="1" applyAlignment="1">
      <alignment vertical="center" wrapText="1"/>
    </xf>
    <xf numFmtId="0" fontId="0" fillId="25" borderId="26" xfId="0" applyFill="1" applyBorder="1"/>
    <xf numFmtId="0" fontId="43" fillId="26" borderId="14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12" xfId="0" applyFont="1" applyFill="1" applyBorder="1" applyAlignment="1">
      <alignment horizontal="center" vertical="center"/>
    </xf>
    <xf numFmtId="0" fontId="43" fillId="26" borderId="12" xfId="0" applyFont="1" applyFill="1" applyBorder="1" applyAlignment="1">
      <alignment horizontal="center" vertical="center" wrapText="1"/>
    </xf>
    <xf numFmtId="0" fontId="43" fillId="26" borderId="13" xfId="0" applyFont="1" applyFill="1" applyBorder="1" applyAlignment="1">
      <alignment horizontal="center" vertical="center" wrapText="1"/>
    </xf>
    <xf numFmtId="0" fontId="43" fillId="26" borderId="14" xfId="0" applyFont="1" applyFill="1" applyBorder="1" applyAlignment="1">
      <alignment horizontal="center" vertical="center" wrapText="1"/>
    </xf>
    <xf numFmtId="0" fontId="43" fillId="26" borderId="16" xfId="0" applyFont="1" applyFill="1" applyBorder="1" applyAlignment="1">
      <alignment horizontal="center" vertical="center"/>
    </xf>
    <xf numFmtId="0" fontId="43" fillId="26" borderId="11" xfId="0" applyFont="1" applyFill="1" applyBorder="1" applyAlignment="1">
      <alignment horizontal="center" vertical="center"/>
    </xf>
    <xf numFmtId="0" fontId="43" fillId="26" borderId="11" xfId="0" applyFont="1" applyFill="1" applyBorder="1" applyAlignment="1">
      <alignment vertical="center"/>
    </xf>
    <xf numFmtId="0" fontId="44" fillId="26" borderId="11" xfId="0" applyFont="1" applyFill="1" applyBorder="1"/>
    <xf numFmtId="165" fontId="43" fillId="26" borderId="16" xfId="0" applyNumberFormat="1" applyFont="1" applyFill="1" applyBorder="1"/>
    <xf numFmtId="0" fontId="45" fillId="26" borderId="17" xfId="0" applyFont="1" applyFill="1" applyBorder="1" applyAlignment="1">
      <alignment horizontal="left" vertical="top"/>
    </xf>
    <xf numFmtId="0" fontId="46" fillId="26" borderId="10" xfId="0" applyFont="1" applyFill="1" applyBorder="1" applyAlignment="1">
      <alignment vertical="top"/>
    </xf>
    <xf numFmtId="164" fontId="46" fillId="26" borderId="10" xfId="0" applyNumberFormat="1" applyFont="1" applyFill="1" applyBorder="1" applyAlignment="1" applyProtection="1">
      <alignment horizontal="center" vertical="top"/>
    </xf>
    <xf numFmtId="0" fontId="46" fillId="26" borderId="10" xfId="0" applyFont="1" applyFill="1" applyBorder="1" applyAlignment="1">
      <alignment horizontal="center" vertical="top"/>
    </xf>
    <xf numFmtId="42" fontId="45" fillId="26" borderId="10" xfId="0" applyNumberFormat="1" applyFont="1" applyFill="1" applyBorder="1" applyAlignment="1">
      <alignment vertical="top"/>
    </xf>
    <xf numFmtId="42" fontId="45" fillId="26" borderId="18" xfId="0" applyNumberFormat="1" applyFont="1" applyFill="1" applyBorder="1" applyAlignment="1">
      <alignment vertical="top"/>
    </xf>
    <xf numFmtId="9" fontId="45" fillId="26" borderId="10" xfId="0" applyNumberFormat="1" applyFont="1" applyFill="1" applyBorder="1" applyAlignment="1">
      <alignment horizontal="center" vertical="top"/>
    </xf>
  </cellXfs>
  <cellStyles count="10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90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89"/>
    <cellStyle name="Normal 2 2" xfId="74"/>
    <cellStyle name="Normal 2 3" xfId="75"/>
    <cellStyle name="Normal 2 3 2" xfId="100"/>
    <cellStyle name="Normal 2 3 3" xfId="97"/>
    <cellStyle name="Normal 2 3 4" xfId="94"/>
    <cellStyle name="Normal 2 3 5" xfId="91"/>
    <cellStyle name="Normal 3" xfId="76"/>
    <cellStyle name="Normal 4" xfId="88"/>
    <cellStyle name="Normal 4 2" xfId="102"/>
    <cellStyle name="Normal 4 3" xfId="99"/>
    <cellStyle name="Normal 4 4" xfId="96"/>
    <cellStyle name="Normal 4 5" xfId="93"/>
    <cellStyle name="Normal 6" xfId="77"/>
    <cellStyle name="Normal 6 2" xfId="101"/>
    <cellStyle name="Normal 6 3" xfId="98"/>
    <cellStyle name="Normal 6 4" xfId="95"/>
    <cellStyle name="Normal 6 5" xfId="92"/>
    <cellStyle name="Normal 7 2" xfId="103"/>
    <cellStyle name="Note 2" xfId="78"/>
    <cellStyle name="Note 3" xfId="79"/>
    <cellStyle name="Output 2" xfId="80"/>
    <cellStyle name="Output 3" xfId="81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Light16"/>
  <colors>
    <mruColors>
      <color rgb="FF6DD9FF"/>
      <color rgb="FFFFFFFF"/>
      <color rgb="FF2DC8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197496"/>
        <c:axId val="470201416"/>
      </c:barChart>
      <c:catAx>
        <c:axId val="47019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70201416"/>
        <c:crosses val="autoZero"/>
        <c:auto val="1"/>
        <c:lblAlgn val="ctr"/>
        <c:lblOffset val="100"/>
        <c:noMultiLvlLbl val="0"/>
      </c:catAx>
      <c:valAx>
        <c:axId val="470201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70197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1142999</xdr:colOff>
      <xdr:row>0</xdr:row>
      <xdr:rowOff>57150</xdr:rowOff>
    </xdr:from>
    <xdr:to>
      <xdr:col>5</xdr:col>
      <xdr:colOff>333374</xdr:colOff>
      <xdr:row>1</xdr:row>
      <xdr:rowOff>200025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399" y="57150"/>
          <a:ext cx="4086225" cy="7429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2</xdr:col>
      <xdr:colOff>590550</xdr:colOff>
      <xdr:row>3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5906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SheetLayoutView="100" workbookViewId="0">
      <pane ySplit="5" topLeftCell="A6" activePane="bottomLeft" state="frozen"/>
      <selection pane="bottomLeft" activeCell="K7" sqref="K7"/>
    </sheetView>
  </sheetViews>
  <sheetFormatPr defaultRowHeight="15" x14ac:dyDescent="0.2"/>
  <cols>
    <col min="1" max="1" width="4.44140625" customWidth="1"/>
    <col min="2" max="2" width="8.33203125" customWidth="1"/>
    <col min="3" max="3" width="37.33203125" customWidth="1"/>
    <col min="4" max="4" width="10.109375" customWidth="1"/>
    <col min="5" max="5" width="9.6640625" customWidth="1"/>
    <col min="6" max="6" width="9.33203125" customWidth="1"/>
    <col min="7" max="7" width="10.77734375" customWidth="1"/>
    <col min="8" max="8" width="9.21875" bestFit="1" customWidth="1"/>
    <col min="9" max="9" width="12.109375" customWidth="1"/>
    <col min="10" max="10" width="12.21875" customWidth="1"/>
  </cols>
  <sheetData>
    <row r="1" spans="1:11" ht="47.25" customHeight="1" x14ac:dyDescent="0.5">
      <c r="A1" s="43"/>
      <c r="B1" s="44"/>
      <c r="C1" s="44"/>
      <c r="D1" s="47"/>
      <c r="E1" s="47"/>
      <c r="F1" s="48"/>
      <c r="G1" s="49"/>
      <c r="H1" s="49"/>
      <c r="I1" s="49"/>
      <c r="J1" s="49"/>
      <c r="K1" s="41"/>
    </row>
    <row r="2" spans="1:11" ht="34.5" customHeight="1" x14ac:dyDescent="0.35">
      <c r="A2" s="45"/>
      <c r="B2" s="44"/>
      <c r="C2" s="44"/>
      <c r="D2" s="47"/>
      <c r="E2" s="47"/>
      <c r="F2" s="48"/>
      <c r="G2" s="49"/>
      <c r="H2" s="49"/>
      <c r="I2" s="49"/>
      <c r="J2" s="49"/>
      <c r="K2" s="40"/>
    </row>
    <row r="3" spans="1:11" ht="24.75" customHeight="1" x14ac:dyDescent="0.3">
      <c r="A3" s="46"/>
      <c r="B3" s="44"/>
      <c r="C3" s="50" t="s">
        <v>25</v>
      </c>
      <c r="D3" s="50"/>
      <c r="E3" s="50"/>
      <c r="F3" s="50"/>
      <c r="G3" s="51">
        <f ca="1">TODAY()</f>
        <v>43417</v>
      </c>
      <c r="H3" s="51"/>
      <c r="I3" s="51"/>
      <c r="J3" s="51"/>
      <c r="K3" s="40"/>
    </row>
    <row r="4" spans="1:11" ht="25.5" customHeight="1" x14ac:dyDescent="0.2">
      <c r="A4" s="44"/>
      <c r="B4" s="44"/>
      <c r="C4" s="52" t="s">
        <v>24</v>
      </c>
      <c r="D4" s="52"/>
      <c r="E4" s="52"/>
      <c r="F4" s="52"/>
      <c r="G4" s="53"/>
      <c r="H4" s="54"/>
      <c r="I4" s="54"/>
      <c r="J4" s="54"/>
      <c r="K4" s="42"/>
    </row>
    <row r="5" spans="1:11" s="39" customFormat="1" ht="30.75" customHeight="1" thickBot="1" x14ac:dyDescent="0.3">
      <c r="A5" s="55" t="s">
        <v>3</v>
      </c>
      <c r="B5" s="56" t="s">
        <v>12</v>
      </c>
      <c r="C5" s="57" t="s">
        <v>0</v>
      </c>
      <c r="D5" s="57" t="s">
        <v>4</v>
      </c>
      <c r="E5" s="58" t="s">
        <v>5</v>
      </c>
      <c r="F5" s="58" t="s">
        <v>6</v>
      </c>
      <c r="G5" s="58" t="s">
        <v>7</v>
      </c>
      <c r="H5" s="57" t="s">
        <v>1</v>
      </c>
      <c r="I5" s="59" t="s">
        <v>8</v>
      </c>
      <c r="J5" s="60" t="s">
        <v>9</v>
      </c>
      <c r="K5" s="38"/>
    </row>
    <row r="6" spans="1:11" ht="25.5" customHeight="1" thickBot="1" x14ac:dyDescent="0.3">
      <c r="A6" s="23"/>
      <c r="B6" s="6"/>
      <c r="C6" s="6"/>
      <c r="D6" s="6"/>
      <c r="E6" s="6"/>
      <c r="F6" s="6"/>
      <c r="G6" s="6"/>
      <c r="H6" s="7"/>
      <c r="I6" s="6"/>
      <c r="J6" s="11"/>
    </row>
    <row r="7" spans="1:11" s="39" customFormat="1" ht="16.5" thickBot="1" x14ac:dyDescent="0.3">
      <c r="A7" s="61" t="str">
        <f>IF(F7&lt;&gt;"",1+MAX(#REF!),"")</f>
        <v/>
      </c>
      <c r="B7" s="62"/>
      <c r="C7" s="63" t="s">
        <v>22</v>
      </c>
      <c r="D7" s="64"/>
      <c r="E7" s="64"/>
      <c r="F7" s="64"/>
      <c r="G7" s="64"/>
      <c r="H7" s="64"/>
      <c r="I7" s="64"/>
      <c r="J7" s="65">
        <f>SUM(I9:I16)</f>
        <v>772151.05</v>
      </c>
    </row>
    <row r="8" spans="1:11" ht="15.75" x14ac:dyDescent="0.25">
      <c r="A8" s="28" t="str">
        <f>IF(F8&lt;&gt;"",1+MAX($A$7:A7),"")</f>
        <v/>
      </c>
      <c r="B8" s="6"/>
      <c r="C8" s="37"/>
      <c r="D8" s="25"/>
      <c r="E8" s="8"/>
      <c r="F8" s="25"/>
      <c r="G8" s="26"/>
      <c r="H8" s="9"/>
      <c r="I8" s="10"/>
      <c r="J8" s="11"/>
    </row>
    <row r="9" spans="1:11" ht="30" x14ac:dyDescent="0.25">
      <c r="A9" s="28">
        <f>IF(F9&lt;&gt;"",1+MAX($A$7:A8),"")</f>
        <v>1</v>
      </c>
      <c r="B9" s="6"/>
      <c r="C9" s="27" t="s">
        <v>15</v>
      </c>
      <c r="D9" s="25">
        <f>22983+12400*3</f>
        <v>60183</v>
      </c>
      <c r="E9" s="8">
        <v>0.1</v>
      </c>
      <c r="F9" s="25">
        <f t="shared" ref="F9" si="0">D9*(1+E9)</f>
        <v>66201.3</v>
      </c>
      <c r="G9" s="26" t="s">
        <v>13</v>
      </c>
      <c r="H9" s="9">
        <v>2.5</v>
      </c>
      <c r="I9" s="10">
        <f t="shared" ref="I9" si="1">H9*F9</f>
        <v>165503.25</v>
      </c>
      <c r="J9" s="11"/>
    </row>
    <row r="10" spans="1:11" ht="30" x14ac:dyDescent="0.25">
      <c r="A10" s="28">
        <f>IF(F10&lt;&gt;"",1+MAX($A$7:A9),"")</f>
        <v>2</v>
      </c>
      <c r="B10" s="6"/>
      <c r="C10" s="36" t="s">
        <v>16</v>
      </c>
      <c r="D10" s="25">
        <v>117230</v>
      </c>
      <c r="E10" s="8">
        <v>0.1</v>
      </c>
      <c r="F10" s="25">
        <f t="shared" ref="F10" si="2">D10*(1+E10)</f>
        <v>128953.00000000001</v>
      </c>
      <c r="G10" s="26" t="s">
        <v>13</v>
      </c>
      <c r="H10" s="9">
        <v>2.5</v>
      </c>
      <c r="I10" s="10">
        <f t="shared" ref="I10" si="3">H10*F10</f>
        <v>322382.50000000006</v>
      </c>
      <c r="J10" s="11"/>
    </row>
    <row r="11" spans="1:11" ht="30" x14ac:dyDescent="0.25">
      <c r="A11" s="28">
        <f>IF(F11&lt;&gt;"",1+MAX($A$7:A10),"")</f>
        <v>3</v>
      </c>
      <c r="B11" s="6"/>
      <c r="C11" s="36" t="s">
        <v>17</v>
      </c>
      <c r="D11" s="25">
        <v>1375</v>
      </c>
      <c r="E11" s="8">
        <v>0.1</v>
      </c>
      <c r="F11" s="25">
        <f t="shared" ref="F11:F15" si="4">D11*(1+E11)</f>
        <v>1512.5000000000002</v>
      </c>
      <c r="G11" s="26" t="s">
        <v>13</v>
      </c>
      <c r="H11" s="9">
        <v>2.5</v>
      </c>
      <c r="I11" s="10">
        <f t="shared" ref="I11:I15" si="5">H11*F11</f>
        <v>3781.2500000000005</v>
      </c>
      <c r="J11" s="11"/>
    </row>
    <row r="12" spans="1:11" ht="30" x14ac:dyDescent="0.25">
      <c r="A12" s="28">
        <f>IF(F12&lt;&gt;"",1+MAX($A$7:A11),"")</f>
        <v>4</v>
      </c>
      <c r="B12" s="6"/>
      <c r="C12" s="36" t="s">
        <v>18</v>
      </c>
      <c r="D12" s="25">
        <v>1056</v>
      </c>
      <c r="E12" s="8">
        <v>0.1</v>
      </c>
      <c r="F12" s="25">
        <f t="shared" si="4"/>
        <v>1161.6000000000001</v>
      </c>
      <c r="G12" s="26" t="s">
        <v>13</v>
      </c>
      <c r="H12" s="9">
        <v>2.5</v>
      </c>
      <c r="I12" s="10">
        <f t="shared" si="5"/>
        <v>2904.0000000000005</v>
      </c>
      <c r="J12" s="11"/>
    </row>
    <row r="13" spans="1:11" ht="30" x14ac:dyDescent="0.25">
      <c r="A13" s="28">
        <f>IF(F13&lt;&gt;"",1+MAX($A$7:A12),"")</f>
        <v>5</v>
      </c>
      <c r="B13" s="6"/>
      <c r="C13" s="36" t="s">
        <v>19</v>
      </c>
      <c r="D13" s="25">
        <v>660</v>
      </c>
      <c r="E13" s="8">
        <v>0.1</v>
      </c>
      <c r="F13" s="25">
        <f t="shared" si="4"/>
        <v>726.00000000000011</v>
      </c>
      <c r="G13" s="26" t="s">
        <v>13</v>
      </c>
      <c r="H13" s="9">
        <v>2.5</v>
      </c>
      <c r="I13" s="10">
        <f t="shared" si="5"/>
        <v>1815.0000000000002</v>
      </c>
      <c r="J13" s="11"/>
    </row>
    <row r="14" spans="1:11" ht="30" x14ac:dyDescent="0.25">
      <c r="A14" s="28">
        <f>IF(F14&lt;&gt;"",1+MAX($A$7:A13),"")</f>
        <v>6</v>
      </c>
      <c r="B14" s="6"/>
      <c r="C14" s="36" t="s">
        <v>20</v>
      </c>
      <c r="D14" s="25">
        <v>671</v>
      </c>
      <c r="E14" s="8">
        <v>0.1</v>
      </c>
      <c r="F14" s="25">
        <f t="shared" si="4"/>
        <v>738.1</v>
      </c>
      <c r="G14" s="26" t="s">
        <v>13</v>
      </c>
      <c r="H14" s="9">
        <v>2.5</v>
      </c>
      <c r="I14" s="10">
        <f t="shared" si="5"/>
        <v>1845.25</v>
      </c>
      <c r="J14" s="11"/>
    </row>
    <row r="15" spans="1:11" ht="45" x14ac:dyDescent="0.25">
      <c r="A15" s="28">
        <f>IF(F15&lt;&gt;"",1+MAX($A$7:A14),"")</f>
        <v>7</v>
      </c>
      <c r="B15" s="6"/>
      <c r="C15" s="36" t="s">
        <v>21</v>
      </c>
      <c r="D15" s="25">
        <v>88935</v>
      </c>
      <c r="E15" s="8">
        <v>0.1</v>
      </c>
      <c r="F15" s="25">
        <f t="shared" si="4"/>
        <v>97828.500000000015</v>
      </c>
      <c r="G15" s="26" t="s">
        <v>13</v>
      </c>
      <c r="H15" s="9">
        <v>2.8</v>
      </c>
      <c r="I15" s="10">
        <f t="shared" si="5"/>
        <v>273919.80000000005</v>
      </c>
      <c r="J15" s="11"/>
    </row>
    <row r="16" spans="1:11" ht="15.75" x14ac:dyDescent="0.25">
      <c r="A16" s="28"/>
      <c r="B16" s="6"/>
      <c r="C16" s="36"/>
      <c r="D16" s="25"/>
      <c r="E16" s="8"/>
      <c r="F16" s="25"/>
      <c r="G16" s="26"/>
      <c r="H16" s="9"/>
      <c r="I16" s="10"/>
      <c r="J16" s="11"/>
    </row>
    <row r="17" spans="1:10" ht="16.5" thickBot="1" x14ac:dyDescent="0.3">
      <c r="A17" s="24"/>
      <c r="B17" s="14"/>
      <c r="C17" s="15"/>
      <c r="D17" s="16"/>
      <c r="E17" s="17"/>
      <c r="F17" s="18"/>
      <c r="G17" s="19"/>
      <c r="H17" s="20"/>
      <c r="I17" s="21"/>
      <c r="J17" s="22"/>
    </row>
    <row r="18" spans="1:10" ht="16.5" thickBot="1" x14ac:dyDescent="0.25">
      <c r="A18" s="66" t="s">
        <v>2</v>
      </c>
      <c r="B18" s="67"/>
      <c r="C18" s="67"/>
      <c r="D18" s="68"/>
      <c r="E18" s="68"/>
      <c r="F18" s="68"/>
      <c r="G18" s="69"/>
      <c r="H18" s="67"/>
      <c r="I18" s="70">
        <f>SUM(I6:I17)</f>
        <v>772151.05</v>
      </c>
      <c r="J18" s="71">
        <f>SUM(J6:J17)</f>
        <v>772151.05</v>
      </c>
    </row>
    <row r="19" spans="1:10" ht="16.5" thickBot="1" x14ac:dyDescent="0.25">
      <c r="A19" s="66" t="s">
        <v>11</v>
      </c>
      <c r="B19" s="67"/>
      <c r="C19" s="67"/>
      <c r="D19" s="68"/>
      <c r="E19" s="68"/>
      <c r="F19" s="68"/>
      <c r="G19" s="69"/>
      <c r="H19" s="72">
        <v>0.25</v>
      </c>
      <c r="I19" s="70">
        <f>H19*I18</f>
        <v>193037.76250000001</v>
      </c>
      <c r="J19" s="71">
        <f>H19*J18</f>
        <v>193037.76250000001</v>
      </c>
    </row>
    <row r="20" spans="1:10" ht="16.5" thickBot="1" x14ac:dyDescent="0.25">
      <c r="A20" s="66" t="s">
        <v>10</v>
      </c>
      <c r="B20" s="67"/>
      <c r="C20" s="67"/>
      <c r="D20" s="68"/>
      <c r="E20" s="68"/>
      <c r="F20" s="68"/>
      <c r="G20" s="69"/>
      <c r="H20" s="67"/>
      <c r="I20" s="70">
        <f>SUM(I18:I19)</f>
        <v>965188.8125</v>
      </c>
      <c r="J20" s="71">
        <f>SUM(J18:J19)</f>
        <v>965188.8125</v>
      </c>
    </row>
    <row r="21" spans="1:10" ht="16.5" thickBot="1" x14ac:dyDescent="0.25">
      <c r="A21" s="12"/>
      <c r="B21" s="1"/>
      <c r="C21" s="5" t="s">
        <v>14</v>
      </c>
      <c r="D21" s="2"/>
      <c r="E21" s="2"/>
      <c r="F21" s="2"/>
      <c r="G21" s="3"/>
      <c r="H21" s="1"/>
      <c r="I21" s="4"/>
      <c r="J21" s="13"/>
    </row>
    <row r="22" spans="1:10" ht="15.75" x14ac:dyDescent="0.2">
      <c r="A22" s="29"/>
      <c r="B22" s="30"/>
      <c r="C22" s="31" t="s">
        <v>23</v>
      </c>
      <c r="D22" s="32"/>
      <c r="E22" s="32"/>
      <c r="F22" s="32"/>
      <c r="G22" s="33"/>
      <c r="H22" s="30"/>
      <c r="I22" s="34"/>
      <c r="J22" s="35"/>
    </row>
  </sheetData>
  <mergeCells count="5">
    <mergeCell ref="C3:F3"/>
    <mergeCell ref="G3:J3"/>
    <mergeCell ref="C4:F4"/>
    <mergeCell ref="G1:J1"/>
    <mergeCell ref="G2:J2"/>
  </mergeCells>
  <printOptions horizontalCentered="1"/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DETAILED ESTIMATE SE</vt:lpstr>
      <vt:lpstr>Chart1</vt:lpstr>
      <vt:lpstr>'DETAILED ESTIMATE 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Arbaz</cp:lastModifiedBy>
  <cp:lastPrinted>2016-02-26T01:21:53Z</cp:lastPrinted>
  <dcterms:created xsi:type="dcterms:W3CDTF">2004-05-05T14:08:18Z</dcterms:created>
  <dcterms:modified xsi:type="dcterms:W3CDTF">2018-11-14T01:00:03Z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